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kik-file-01\users$\anu.arukaev\Documents\Anu.Arukaev.1\Välikoristus 2024\MINIKAS\"/>
    </mc:Choice>
  </mc:AlternateContent>
  <bookViews>
    <workbookView xWindow="0" yWindow="0" windowWidth="22860" windowHeight="11085"/>
  </bookViews>
  <sheets>
    <sheet name="IDA-VIRU (osa 5)"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8" i="1" l="1"/>
  <c r="C76" i="1"/>
  <c r="C72" i="1"/>
  <c r="C70" i="1"/>
  <c r="AD18" i="1" l="1"/>
  <c r="AD16" i="1"/>
  <c r="AD12" i="1"/>
  <c r="M12" i="1"/>
  <c r="F17" i="1" l="1"/>
  <c r="G17" i="1" s="1"/>
  <c r="F14" i="1"/>
  <c r="G14" i="1" s="1"/>
  <c r="F13" i="1"/>
  <c r="G13" i="1" s="1"/>
  <c r="C17" i="1"/>
  <c r="C15" i="1"/>
  <c r="AD15" i="1" s="1"/>
  <c r="C14" i="1"/>
  <c r="C13" i="1"/>
  <c r="AD13" i="1" s="1"/>
  <c r="B19" i="1"/>
  <c r="E19" i="1"/>
  <c r="J19" i="1"/>
  <c r="I12" i="1"/>
  <c r="AD14" i="1" l="1"/>
  <c r="AD17" i="1"/>
  <c r="D14" i="1"/>
  <c r="D17" i="1"/>
  <c r="D15" i="1"/>
  <c r="D13" i="1"/>
  <c r="V19" i="1" l="1"/>
  <c r="Y19" i="1"/>
  <c r="S17" i="1" l="1"/>
  <c r="W14" i="1"/>
  <c r="W15" i="1"/>
  <c r="W17" i="1"/>
  <c r="W12" i="1"/>
  <c r="C40" i="1"/>
  <c r="C36" i="1"/>
  <c r="C34" i="1"/>
  <c r="S19" i="1"/>
  <c r="O19" i="1"/>
  <c r="I16" i="1"/>
  <c r="AC17" i="1"/>
  <c r="AC12" i="1"/>
  <c r="Z13" i="1"/>
  <c r="Z17" i="1"/>
  <c r="Z18" i="1"/>
  <c r="Z12" i="1"/>
  <c r="S12" i="1"/>
  <c r="P12" i="1"/>
  <c r="AD19" i="1" l="1"/>
</calcChain>
</file>

<file path=xl/comments1.xml><?xml version="1.0" encoding="utf-8"?>
<comments xmlns="http://schemas.openxmlformats.org/spreadsheetml/2006/main">
  <authors>
    <author>Anu Arukaev</author>
    <author>Boriss Errapart</author>
  </authors>
  <commentList>
    <comment ref="U12" authorId="0" shapeId="0">
      <text>
        <r>
          <rPr>
            <sz val="11"/>
            <color theme="1"/>
            <rFont val="Calibri"/>
            <family val="2"/>
            <charset val="186"/>
            <scheme val="minor"/>
          </rPr>
          <t>Hooajal kord kuus.</t>
        </r>
      </text>
    </comment>
    <comment ref="X12" authorId="0" shapeId="0">
      <text>
        <r>
          <rPr>
            <sz val="11"/>
            <color theme="1"/>
            <rFont val="Calibri"/>
            <family val="2"/>
            <charset val="186"/>
            <scheme val="minor"/>
          </rPr>
          <t>Hooajal kord kuus.</t>
        </r>
      </text>
    </comment>
    <comment ref="AA12" authorId="0" shapeId="0">
      <text>
        <r>
          <rPr>
            <b/>
            <sz val="9"/>
            <color indexed="81"/>
            <rFont val="Tahoma"/>
            <family val="2"/>
            <charset val="186"/>
          </rPr>
          <t>Anu Arukaev:</t>
        </r>
        <r>
          <rPr>
            <sz val="9"/>
            <color indexed="81"/>
            <rFont val="Tahoma"/>
            <family val="2"/>
            <charset val="186"/>
          </rPr>
          <t xml:space="preserve">
ca 2 korda aastas</t>
        </r>
      </text>
    </comment>
    <comment ref="X13" authorId="0" shapeId="0">
      <text>
        <r>
          <rPr>
            <sz val="11"/>
            <color theme="1"/>
            <rFont val="Calibri"/>
            <family val="2"/>
            <charset val="186"/>
            <scheme val="minor"/>
          </rPr>
          <t>Hooajal kord kuus</t>
        </r>
      </text>
    </comment>
    <comment ref="B14" authorId="0" shapeId="0">
      <text>
        <r>
          <rPr>
            <b/>
            <sz val="9"/>
            <color indexed="81"/>
            <rFont val="Tahoma"/>
            <family val="2"/>
            <charset val="186"/>
          </rPr>
          <t>Anu Arukaev:</t>
        </r>
        <r>
          <rPr>
            <sz val="9"/>
            <color indexed="81"/>
            <rFont val="Tahoma"/>
            <family val="2"/>
            <charset val="186"/>
          </rPr>
          <t xml:space="preserve">
prioriteet 1, ca 32 km teid+teeninduslinnak</t>
        </r>
      </text>
    </comment>
    <comment ref="U14" authorId="0" shapeId="0">
      <text>
        <r>
          <rPr>
            <b/>
            <sz val="9"/>
            <color indexed="81"/>
            <rFont val="Tahoma"/>
            <family val="2"/>
            <charset val="186"/>
          </rPr>
          <t>Anu Arukaev:</t>
        </r>
        <r>
          <rPr>
            <sz val="9"/>
            <color indexed="81"/>
            <rFont val="Tahoma"/>
            <family val="2"/>
            <charset val="186"/>
          </rPr>
          <t xml:space="preserve">
linnaku perimeeter, ca 2 korda aastas
</t>
        </r>
      </text>
    </comment>
    <comment ref="B15" authorId="0" shapeId="0">
      <text>
        <r>
          <rPr>
            <b/>
            <sz val="9"/>
            <color indexed="81"/>
            <rFont val="Tahoma"/>
            <family val="2"/>
            <charset val="186"/>
          </rPr>
          <t>Anu Arukaev:</t>
        </r>
        <r>
          <rPr>
            <sz val="9"/>
            <color indexed="81"/>
            <rFont val="Tahoma"/>
            <family val="2"/>
            <charset val="186"/>
          </rPr>
          <t xml:space="preserve">
0, 4 ja 6 tee, ca 11  km, prioriteet nr 2</t>
        </r>
      </text>
    </comment>
    <comment ref="Q17" authorId="1" shapeId="0">
      <text>
        <r>
          <rPr>
            <sz val="11"/>
            <color theme="1"/>
            <rFont val="Calibri"/>
            <family val="2"/>
            <charset val="186"/>
            <scheme val="minor"/>
          </rPr>
          <t>Maist oktroobini umbes 3 korda kuus.</t>
        </r>
      </text>
    </comment>
    <comment ref="U17" authorId="0" shapeId="0">
      <text>
        <r>
          <rPr>
            <sz val="11"/>
            <color theme="1"/>
            <rFont val="Calibri"/>
            <family val="2"/>
            <charset val="186"/>
            <scheme val="minor"/>
          </rPr>
          <t xml:space="preserve">Hooajal kord kuus.
</t>
        </r>
      </text>
    </comment>
    <comment ref="X17" authorId="0" shapeId="0">
      <text>
        <r>
          <rPr>
            <sz val="11"/>
            <color theme="1"/>
            <rFont val="Calibri"/>
            <family val="2"/>
            <charset val="186"/>
            <scheme val="minor"/>
          </rPr>
          <t>Maist oktoobrini kord kuus.</t>
        </r>
      </text>
    </comment>
    <comment ref="AA17" authorId="0" shapeId="0">
      <text>
        <r>
          <rPr>
            <sz val="11"/>
            <color theme="1"/>
            <rFont val="Calibri"/>
            <family val="2"/>
            <charset val="186"/>
            <scheme val="minor"/>
          </rPr>
          <t>Hooajal kord kuus.</t>
        </r>
      </text>
    </comment>
    <comment ref="X18" authorId="0" shapeId="0">
      <text>
        <r>
          <rPr>
            <b/>
            <sz val="9"/>
            <color indexed="81"/>
            <rFont val="Tahoma"/>
            <family val="2"/>
            <charset val="186"/>
          </rPr>
          <t>Anu Arukaev:</t>
        </r>
        <r>
          <rPr>
            <sz val="9"/>
            <color indexed="81"/>
            <rFont val="Tahoma"/>
            <family val="2"/>
            <charset val="186"/>
          </rPr>
          <t xml:space="preserve">
ca 2 korda aastas</t>
        </r>
      </text>
    </comment>
  </commentList>
</comments>
</file>

<file path=xl/sharedStrings.xml><?xml version="1.0" encoding="utf-8"?>
<sst xmlns="http://schemas.openxmlformats.org/spreadsheetml/2006/main" count="276" uniqueCount="84">
  <si>
    <t>Tabelis toodud mahud on orienteeruvad, tellija ei kohustu samas mahus teenust tellima. Tasumine toimub reaalselt teostatud mahule või  tellija objektil kulutatud ajale või vastavalt tellitud kordade arvule. Tellijale jääb õigus tellida teenust lepinguväliselt kolmandalt isikult, kui täitja ja tellija tööde sisus ja maksumuses kokkuleppele ei jõua.</t>
  </si>
  <si>
    <t>LUMEKORISTUS (KUUTASU PERIOODIL NOVEMBER-APRILL)</t>
  </si>
  <si>
    <t>KOJAMEHETEENUS</t>
  </si>
  <si>
    <t>NIITMINE (KUUTASU PERIOODIL MAI-OKTOOBER)</t>
  </si>
  <si>
    <t>Prognoos-maksumus aastas</t>
  </si>
  <si>
    <t>Aadress</t>
  </si>
  <si>
    <t>lumekoristuse pind (m2)</t>
  </si>
  <si>
    <t>lumekoristus tellimisel 1 kord (eur)</t>
  </si>
  <si>
    <t>libedatõrje (m2)</t>
  </si>
  <si>
    <t>libedatõrje tellimisel 1 kord (eur)</t>
  </si>
  <si>
    <t>lumevalve kuutasu (eur)</t>
  </si>
  <si>
    <t>koristatav pind (m2)</t>
  </si>
  <si>
    <t>talvine sagedus (nädalas)</t>
  </si>
  <si>
    <t>talvine (nov-apr) kuumaksumus (eur)</t>
  </si>
  <si>
    <t>suvine sagedus (nädalas)</t>
  </si>
  <si>
    <t>suvine (mai-okt) kuumaksumus (eur)</t>
  </si>
  <si>
    <t>muru pind (m2)</t>
  </si>
  <si>
    <t>muru niitmine kuutasu (eur)</t>
  </si>
  <si>
    <t>muru niitmine 1 kord (eur)</t>
  </si>
  <si>
    <t>trimmerdamine pind (m2)</t>
  </si>
  <si>
    <t>trimmerdamine  1 kord (eur)</t>
  </si>
  <si>
    <t>heinamaa pind (m2)</t>
  </si>
  <si>
    <t>heinamaa niitmine 1 kord (eur)</t>
  </si>
  <si>
    <t>umbrohu mürgitamine (m2)</t>
  </si>
  <si>
    <t>umbrohu mürigtamine 1 kord (eur)</t>
  </si>
  <si>
    <t>Jõhvi, Pargi 55</t>
  </si>
  <si>
    <t>-</t>
  </si>
  <si>
    <t>Jõhvi, Pargi 55c</t>
  </si>
  <si>
    <t>Narva-Jõesuu, Mustanina küla, Sirgala</t>
  </si>
  <si>
    <t>Lüganuse vald, Aidu-Liiva küla</t>
  </si>
  <si>
    <t>Narva-Jõesuu, 44BK</t>
  </si>
  <si>
    <t>KOKKU</t>
  </si>
  <si>
    <t>ÜHIKU HINNAD PIIRKONNAS</t>
  </si>
  <si>
    <t>Teenus</t>
  </si>
  <si>
    <t>Ühik</t>
  </si>
  <si>
    <t>Muru niitmine</t>
  </si>
  <si>
    <t>eur/m2</t>
  </si>
  <si>
    <t>Trimmerdamine</t>
  </si>
  <si>
    <t>Heinamaa niitmine</t>
  </si>
  <si>
    <t>Umbrohutõrje</t>
  </si>
  <si>
    <t>KOKKU (eur/m2)</t>
  </si>
  <si>
    <t>Kojameheteenus</t>
  </si>
  <si>
    <t>eur/h</t>
  </si>
  <si>
    <t>Aednikuteenus</t>
  </si>
  <si>
    <t>Arboristi teenus</t>
  </si>
  <si>
    <t>Võsalõikus (trimmeri või mootorsaega, utiliseerimine ei sisaldu hinnas)</t>
  </si>
  <si>
    <t>Teede, platside harjamine/ puhastamine mehhaniseeritult</t>
  </si>
  <si>
    <t>Katuste puhastamine</t>
  </si>
  <si>
    <t>Vihmaveesüsteemide puhastamine</t>
  </si>
  <si>
    <t>Tõstuki rent</t>
  </si>
  <si>
    <t>Lumekoristus tellimisel</t>
  </si>
  <si>
    <t>Libedusetõrje tellimisel</t>
  </si>
  <si>
    <t>Lume äravedu (sisaldab lume peale tõstmist ja transporti tellija ladustamise kohta)</t>
  </si>
  <si>
    <t>KOKKU (eur/h)</t>
  </si>
  <si>
    <t>Lume äravedu (sisaldab lume peale tõstmist ja tellija kinnistult ära vedu)</t>
  </si>
  <si>
    <t xml:space="preserve">eur/m3 </t>
  </si>
  <si>
    <t>KOKKU (eur/m3)</t>
  </si>
  <si>
    <t>Graniitkillustik</t>
  </si>
  <si>
    <t>eur/t</t>
  </si>
  <si>
    <t>Sool</t>
  </si>
  <si>
    <t>Liiv</t>
  </si>
  <si>
    <t>KOKKU (eur/t)</t>
  </si>
  <si>
    <t>PAKKUMUSE VORM (OSA 5 IDA-VIRU)</t>
  </si>
  <si>
    <t>ühe ühiku maksumus (eur)* KONTROLL</t>
  </si>
  <si>
    <t>Ühe ühiku maksumus km-ta*</t>
  </si>
  <si>
    <r>
      <t xml:space="preserve">Pakkuja täidab </t>
    </r>
    <r>
      <rPr>
        <b/>
        <sz val="11"/>
        <color theme="1"/>
        <rFont val="Calibri"/>
        <family val="2"/>
        <charset val="186"/>
        <scheme val="minor"/>
      </rPr>
      <t>kõik kollased väljad</t>
    </r>
    <r>
      <rPr>
        <sz val="11"/>
        <color theme="1"/>
        <rFont val="Calibri"/>
        <family val="2"/>
        <charset val="186"/>
        <scheme val="minor"/>
      </rPr>
      <t xml:space="preserve"> ja kannab roheliste lahtrite väärtused RHRi hindamiskriteeriumite vormile.</t>
    </r>
  </si>
  <si>
    <t>Hind märkida kollastesse lahtritesse käibemaksuta ja maksimaalselt 2 kohta peale koma.</t>
  </si>
  <si>
    <t>Ristsubsideerimine on keelatud.</t>
  </si>
  <si>
    <t xml:space="preserve">*NB! MINIKONKURSIL PAKUTUD HINNAD EI VÕI ÜLETADA RAAMLEPINGUS FIKSEERITUD MAKSIMAALSEID ÜHIKHINDU! </t>
  </si>
  <si>
    <t>RAAMLEPINGUS FIKSEERITUD ÜHIKU HINNAD PIIRKONNAS - KONTROLLIKS - PALUN LISADA SIIA RAAMLEPINGUS FIKSEERITUD HINNAD JA KONTROLLIDA, ET EELPOOL PAKUTUD HINNAD EI ÜLETAKS NEID HINDU</t>
  </si>
  <si>
    <t>Ühe ühiku maksimaalne maksumus km-ta</t>
  </si>
  <si>
    <t>Ühe ühiku maksimaalse hinna täpsustus</t>
  </si>
  <si>
    <t>Lumevalve</t>
  </si>
  <si>
    <t>Kuutasuga teenus, m2 maksimaalne hind peab käima terve kuu kohta.</t>
  </si>
  <si>
    <t>Tellimisel teenus, m2 maksimaalne hind peab käima ühe korra kohta.</t>
  </si>
  <si>
    <t>Libedatõrje tellimisel</t>
  </si>
  <si>
    <t>Kojameheteenus talvine</t>
  </si>
  <si>
    <t>Kuutasuga (üldjuhul) või tellimisel teenus, m2 maksimaalne hind peab käima terve kuu kohta (arvestades maksimaalset sagedust).</t>
  </si>
  <si>
    <t>Kojameheteenus suvine</t>
  </si>
  <si>
    <t>Kuutasuga või tellimisel teenus, m2 maksimaalne hind peab käima terve kuu kohta.</t>
  </si>
  <si>
    <t xml:space="preserve">Pakkuja nimi: </t>
  </si>
  <si>
    <t xml:space="preserve">Reg.kood: </t>
  </si>
  <si>
    <t>Osaühing Siivous Puhastus/Ida-Haljastus OÜ</t>
  </si>
  <si>
    <t>11235321/14207213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</si>
</sst>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11" x14ac:knownFonts="1">
    <font>
      <sz val="11"/>
      <color theme="1"/>
      <name val="Calibri"/>
      <family val="2"/>
      <charset val="186"/>
      <scheme val="minor"/>
    </font>
    <font>
      <b/>
      <sz val="9"/>
      <color indexed="81"/>
      <name val="Tahoma"/>
      <family val="2"/>
      <charset val="186"/>
    </font>
    <font>
      <sz val="9"/>
      <color indexed="81"/>
      <name val="Tahoma"/>
      <family val="2"/>
      <charset val="186"/>
    </font>
    <font>
      <b/>
      <sz val="11"/>
      <color theme="1"/>
      <name val="Calibri"/>
      <family val="2"/>
      <charset val="186"/>
      <scheme val="minor"/>
    </font>
    <font>
      <sz val="11"/>
      <color rgb="FFFF0000"/>
      <name val="Calibri"/>
      <family val="2"/>
      <charset val="186"/>
      <scheme val="minor"/>
    </font>
    <font>
      <b/>
      <sz val="11"/>
      <name val="Calibri"/>
      <family val="2"/>
      <charset val="186"/>
      <scheme val="minor"/>
    </font>
    <font>
      <sz val="11"/>
      <name val="Calibri"/>
      <family val="2"/>
      <charset val="186"/>
      <scheme val="minor"/>
    </font>
    <font>
      <sz val="11"/>
      <color rgb="FFC65911"/>
      <name val="Calibri"/>
      <family val="2"/>
      <charset val="186"/>
      <scheme val="minor"/>
    </font>
    <font>
      <b/>
      <sz val="11"/>
      <color rgb="FF000000"/>
      <name val="Calibri"/>
      <family val="2"/>
      <charset val="186"/>
      <scheme val="minor"/>
    </font>
    <font>
      <b/>
      <sz val="11"/>
      <color rgb="FFFF0000"/>
      <name val="Calibri"/>
      <family val="2"/>
      <charset val="186"/>
      <scheme val="minor"/>
    </font>
    <font>
      <b/>
      <sz val="11"/>
      <color rgb="FF7030A0"/>
      <name val="Calibri"/>
      <family val="2"/>
      <charset val="186"/>
      <scheme val="minor"/>
    </font>
  </fonts>
  <fills count="9">
    <fill>
      <patternFill patternType="none"/>
    </fill>
    <fill>
      <patternFill patternType="gray125"/>
    </fill>
    <fill>
      <patternFill patternType="solid">
        <fgColor theme="4"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64">
    <xf numFmtId="0" fontId="0" fillId="0" borderId="0" xfId="0"/>
    <xf numFmtId="0" fontId="3" fillId="0" borderId="0" xfId="0" applyFont="1" applyAlignment="1">
      <alignment horizontal="left"/>
    </xf>
    <xf numFmtId="0" fontId="5" fillId="0" borderId="1" xfId="0" applyFont="1" applyBorder="1" applyAlignment="1">
      <alignment textRotation="90"/>
    </xf>
    <xf numFmtId="0" fontId="5" fillId="0" borderId="1" xfId="0" applyFont="1" applyBorder="1" applyAlignment="1">
      <alignment vertical="center"/>
    </xf>
    <xf numFmtId="0" fontId="5" fillId="2" borderId="1" xfId="0" applyFont="1" applyFill="1" applyBorder="1" applyAlignment="1">
      <alignment horizontal="center" textRotation="90" wrapText="1"/>
    </xf>
    <xf numFmtId="0" fontId="5" fillId="3" borderId="1" xfId="0" applyFont="1" applyFill="1" applyBorder="1" applyAlignment="1">
      <alignment horizontal="center" textRotation="90" wrapText="1"/>
    </xf>
    <xf numFmtId="0" fontId="5" fillId="6" borderId="1" xfId="0" applyFont="1" applyFill="1" applyBorder="1" applyAlignment="1">
      <alignment horizontal="center" textRotation="90" wrapText="1"/>
    </xf>
    <xf numFmtId="0" fontId="5" fillId="7" borderId="1" xfId="0" applyFont="1" applyFill="1" applyBorder="1" applyAlignment="1">
      <alignment horizontal="center" textRotation="90" wrapText="1"/>
    </xf>
    <xf numFmtId="0" fontId="6" fillId="0" borderId="1" xfId="0" applyFont="1" applyBorder="1" applyAlignment="1">
      <alignment vertical="top"/>
    </xf>
    <xf numFmtId="3" fontId="6" fillId="0" borderId="1" xfId="0" applyNumberFormat="1" applyFont="1" applyBorder="1" applyAlignment="1">
      <alignment horizontal="center"/>
    </xf>
    <xf numFmtId="3" fontId="0" fillId="0" borderId="1" xfId="0" applyNumberFormat="1" applyBorder="1" applyAlignment="1">
      <alignment horizontal="center"/>
    </xf>
    <xf numFmtId="0" fontId="0" fillId="0" borderId="1" xfId="0" applyBorder="1" applyAlignment="1">
      <alignment horizontal="center"/>
    </xf>
    <xf numFmtId="0" fontId="6" fillId="0" borderId="1" xfId="0" applyFont="1" applyBorder="1" applyAlignment="1">
      <alignment horizontal="left" vertical="top"/>
    </xf>
    <xf numFmtId="0" fontId="5" fillId="0" borderId="0" xfId="0" applyFont="1" applyAlignment="1">
      <alignment horizontal="right" vertical="top"/>
    </xf>
    <xf numFmtId="3" fontId="3" fillId="0" borderId="0" xfId="0" applyNumberFormat="1" applyFont="1"/>
    <xf numFmtId="0" fontId="3" fillId="0" borderId="0" xfId="0" applyFont="1"/>
    <xf numFmtId="0" fontId="3" fillId="0" borderId="1" xfId="0" applyFont="1" applyBorder="1"/>
    <xf numFmtId="0" fontId="0" fillId="0" borderId="1" xfId="0" applyBorder="1"/>
    <xf numFmtId="4" fontId="6" fillId="0" borderId="1" xfId="0" applyNumberFormat="1" applyFont="1" applyBorder="1" applyAlignment="1">
      <alignment horizontal="center"/>
    </xf>
    <xf numFmtId="4" fontId="6" fillId="4" borderId="1" xfId="0" applyNumberFormat="1" applyFont="1" applyFill="1" applyBorder="1" applyAlignment="1">
      <alignment horizontal="center"/>
    </xf>
    <xf numFmtId="4" fontId="0" fillId="4" borderId="1" xfId="0" applyNumberFormat="1" applyFill="1" applyBorder="1" applyAlignment="1">
      <alignment horizontal="center"/>
    </xf>
    <xf numFmtId="4" fontId="0" fillId="0" borderId="1" xfId="0" applyNumberFormat="1" applyBorder="1" applyAlignment="1">
      <alignment horizontal="center"/>
    </xf>
    <xf numFmtId="4" fontId="0" fillId="0" borderId="0" xfId="0" applyNumberFormat="1"/>
    <xf numFmtId="3" fontId="7" fillId="0" borderId="1" xfId="0" applyNumberFormat="1" applyFont="1" applyBorder="1" applyAlignment="1">
      <alignment horizontal="center"/>
    </xf>
    <xf numFmtId="0" fontId="0" fillId="0" borderId="1" xfId="0" applyBorder="1" applyAlignment="1">
      <alignment wrapText="1"/>
    </xf>
    <xf numFmtId="0" fontId="3" fillId="0" borderId="1" xfId="0" applyFont="1" applyBorder="1" applyAlignment="1">
      <alignment wrapText="1"/>
    </xf>
    <xf numFmtId="4" fontId="3" fillId="8" borderId="1" xfId="0" applyNumberFormat="1" applyFont="1" applyFill="1" applyBorder="1" applyAlignment="1">
      <alignment horizontal="center"/>
    </xf>
    <xf numFmtId="164" fontId="0" fillId="0" borderId="1" xfId="0" applyNumberFormat="1" applyBorder="1" applyAlignment="1">
      <alignment horizontal="center"/>
    </xf>
    <xf numFmtId="164" fontId="6" fillId="0" borderId="1" xfId="0" applyNumberFormat="1" applyFont="1" applyBorder="1" applyAlignment="1">
      <alignment horizontal="center"/>
    </xf>
    <xf numFmtId="4" fontId="3" fillId="0" borderId="0" xfId="0" applyNumberFormat="1" applyFont="1" applyAlignment="1">
      <alignment horizontal="center"/>
    </xf>
    <xf numFmtId="4" fontId="0" fillId="0" borderId="0" xfId="0" applyNumberFormat="1" applyAlignment="1">
      <alignment horizontal="center"/>
    </xf>
    <xf numFmtId="0" fontId="3" fillId="0" borderId="1" xfId="0" applyFont="1" applyBorder="1" applyAlignment="1">
      <alignment horizontal="center"/>
    </xf>
    <xf numFmtId="0" fontId="3" fillId="0" borderId="1" xfId="0" applyFont="1" applyBorder="1" applyAlignment="1">
      <alignment horizontal="center" wrapText="1"/>
    </xf>
    <xf numFmtId="0" fontId="8" fillId="0" borderId="0" xfId="0" applyFont="1" applyAlignment="1">
      <alignment horizontal="left"/>
    </xf>
    <xf numFmtId="2" fontId="0" fillId="0" borderId="0" xfId="0" applyNumberFormat="1"/>
    <xf numFmtId="0" fontId="9" fillId="0" borderId="0" xfId="0" applyFont="1"/>
    <xf numFmtId="164" fontId="3" fillId="0" borderId="0" xfId="0" applyNumberFormat="1" applyFont="1" applyAlignment="1">
      <alignment horizontal="center"/>
    </xf>
    <xf numFmtId="0" fontId="3" fillId="0" borderId="1" xfId="0" applyFont="1" applyBorder="1" applyAlignment="1">
      <alignment wrapText="1"/>
    </xf>
    <xf numFmtId="4" fontId="4" fillId="0" borderId="0" xfId="0" applyNumberFormat="1" applyFont="1" applyAlignment="1">
      <alignment horizontal="left"/>
    </xf>
    <xf numFmtId="164" fontId="6" fillId="4" borderId="1" xfId="0" applyNumberFormat="1" applyFont="1" applyFill="1" applyBorder="1" applyAlignment="1">
      <alignment horizontal="center"/>
    </xf>
    <xf numFmtId="164" fontId="5" fillId="0" borderId="1" xfId="0" applyNumberFormat="1" applyFont="1" applyBorder="1" applyAlignment="1">
      <alignment horizontal="center"/>
    </xf>
    <xf numFmtId="4" fontId="5" fillId="0" borderId="1" xfId="0" applyNumberFormat="1" applyFont="1" applyBorder="1" applyAlignment="1">
      <alignment horizontal="center"/>
    </xf>
    <xf numFmtId="4" fontId="3" fillId="0" borderId="0" xfId="0" applyNumberFormat="1" applyFont="1" applyFill="1" applyBorder="1" applyAlignment="1">
      <alignment horizontal="center"/>
    </xf>
    <xf numFmtId="0" fontId="0" fillId="0" borderId="0" xfId="0" applyAlignment="1">
      <alignment horizontal="left"/>
    </xf>
    <xf numFmtId="0" fontId="0" fillId="0" borderId="2" xfId="0" applyBorder="1" applyAlignment="1">
      <alignment wrapText="1"/>
    </xf>
    <xf numFmtId="0" fontId="0" fillId="0" borderId="0" xfId="0" applyBorder="1" applyAlignment="1">
      <alignment wrapText="1"/>
    </xf>
    <xf numFmtId="0" fontId="5" fillId="3" borderId="3" xfId="0" applyFont="1" applyFill="1" applyBorder="1" applyAlignment="1">
      <alignment horizontal="center" vertical="center" wrapText="1"/>
    </xf>
    <xf numFmtId="0" fontId="0" fillId="0" borderId="4" xfId="0" applyBorder="1" applyAlignment="1">
      <alignment wrapText="1"/>
    </xf>
    <xf numFmtId="0" fontId="0" fillId="0" borderId="5" xfId="0" applyBorder="1" applyAlignment="1">
      <alignment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0" fillId="0" borderId="4" xfId="0" applyBorder="1" applyAlignment="1">
      <alignment horizontal="center" vertical="center" wrapText="1"/>
    </xf>
    <xf numFmtId="0" fontId="5" fillId="5" borderId="1" xfId="0" applyFont="1" applyFill="1" applyBorder="1" applyAlignment="1">
      <alignment horizontal="center" vertical="center" wrapText="1"/>
    </xf>
    <xf numFmtId="0" fontId="0" fillId="0" borderId="1" xfId="0" applyBorder="1" applyAlignment="1">
      <alignment wrapText="1"/>
    </xf>
    <xf numFmtId="0" fontId="0" fillId="4" borderId="1" xfId="0" applyFill="1" applyBorder="1" applyAlignment="1">
      <alignment horizontal="left" wrapText="1"/>
    </xf>
    <xf numFmtId="0" fontId="3" fillId="0" borderId="0" xfId="0" applyFont="1" applyFill="1" applyBorder="1" applyAlignment="1">
      <alignment horizontal="center" wrapText="1"/>
    </xf>
    <xf numFmtId="0" fontId="8" fillId="0" borderId="0" xfId="0" applyFont="1" applyFill="1" applyBorder="1" applyAlignment="1">
      <alignment horizontal="left"/>
    </xf>
    <xf numFmtId="4" fontId="0" fillId="0" borderId="0" xfId="0" applyNumberFormat="1" applyFill="1" applyBorder="1" applyAlignment="1">
      <alignment horizontal="center"/>
    </xf>
    <xf numFmtId="4" fontId="10" fillId="0" borderId="0" xfId="0" applyNumberFormat="1" applyFont="1" applyFill="1" applyBorder="1" applyAlignment="1">
      <alignment horizontal="center"/>
    </xf>
    <xf numFmtId="0" fontId="0" fillId="0" borderId="0" xfId="0" applyFill="1" applyBorder="1"/>
    <xf numFmtId="0" fontId="3" fillId="0" borderId="6" xfId="0" applyFont="1" applyBorder="1" applyAlignment="1">
      <alignment wrapText="1"/>
    </xf>
    <xf numFmtId="0" fontId="0" fillId="0" borderId="7" xfId="0" applyBorder="1" applyAlignment="1">
      <alignment wrapText="1"/>
    </xf>
    <xf numFmtId="4" fontId="3" fillId="0" borderId="1" xfId="0" applyNumberFormat="1" applyFont="1" applyBorder="1" applyAlignment="1">
      <alignment horizontal="center"/>
    </xf>
    <xf numFmtId="164" fontId="6" fillId="4" borderId="1" xfId="0" applyNumberFormat="1" applyFont="1" applyFill="1" applyBorder="1" applyAlignment="1">
      <alignment horizontal="center" wrapText="1"/>
    </xf>
  </cellXfs>
  <cellStyles count="1">
    <cellStyle name="Normal" xfId="0" builtinId="0"/>
  </cellStyles>
  <dxfs count="0"/>
  <tableStyles count="0" defaultTableStyle="TableStyleMedium2" defaultPivotStyle="PivotStyleLight16"/>
  <colors>
    <mruColors>
      <color rgb="FFFAB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122464</xdr:colOff>
      <xdr:row>0</xdr:row>
      <xdr:rowOff>136812</xdr:rowOff>
    </xdr:from>
    <xdr:to>
      <xdr:col>29</xdr:col>
      <xdr:colOff>680357</xdr:colOff>
      <xdr:row>3</xdr:row>
      <xdr:rowOff>92147</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5797893" y="136812"/>
          <a:ext cx="4177393" cy="526835"/>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et-EE" sz="110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Lisa 1.5</a:t>
          </a:r>
        </a:p>
        <a:p>
          <a:pPr algn="r" eaLnBrk="1" fontAlgn="auto" latinLnBrk="0" hangingPunct="1"/>
          <a:r>
            <a:rPr lang="et-EE" sz="1100" b="0" i="0" baseline="0">
              <a:effectLst/>
              <a:latin typeface="+mn-lt"/>
              <a:ea typeface="+mn-ea"/>
              <a:cs typeface="+mn-cs"/>
            </a:rPr>
            <a:t>Hankelepingu "Kinnistute välisterritooriumite korrashoid" juurde</a:t>
          </a:r>
          <a:endParaRPr lang="et-EE">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AD76"/>
  <sheetViews>
    <sheetView tabSelected="1" view="pageLayout" topLeftCell="A79" zoomScale="70" zoomScaleNormal="79" zoomScalePageLayoutView="70" workbookViewId="0">
      <selection activeCell="M107" sqref="M107"/>
    </sheetView>
  </sheetViews>
  <sheetFormatPr defaultColWidth="8.85546875" defaultRowHeight="15" x14ac:dyDescent="0.25"/>
  <cols>
    <col min="1" max="1" width="36.42578125" customWidth="1"/>
    <col min="2" max="2" width="10.140625" bestFit="1" customWidth="1"/>
    <col min="3" max="3" width="12.42578125" customWidth="1"/>
    <col min="4" max="4" width="8.85546875" customWidth="1"/>
    <col min="5" max="5" width="9.140625" bestFit="1" customWidth="1"/>
    <col min="6" max="6" width="8.28515625" bestFit="1" customWidth="1"/>
    <col min="7" max="8" width="8.5703125" bestFit="1" customWidth="1"/>
    <col min="9" max="9" width="6.7109375" bestFit="1" customWidth="1"/>
    <col min="10" max="10" width="8.28515625" bestFit="1" customWidth="1"/>
    <col min="11" max="11" width="6.5703125" customWidth="1"/>
    <col min="12" max="12" width="8.5703125" bestFit="1" customWidth="1"/>
    <col min="13" max="13" width="8.28515625" bestFit="1" customWidth="1"/>
    <col min="14" max="14" width="6.5703125" customWidth="1"/>
    <col min="15" max="15" width="8.5703125" bestFit="1" customWidth="1"/>
    <col min="16" max="16" width="8.28515625" bestFit="1" customWidth="1"/>
    <col min="17" max="17" width="6.7109375" customWidth="1"/>
    <col min="18" max="18" width="8.5703125" bestFit="1" customWidth="1"/>
    <col min="19" max="19" width="8.140625" bestFit="1" customWidth="1"/>
    <col min="20" max="20" width="7.28515625" bestFit="1" customWidth="1"/>
    <col min="21" max="21" width="8" bestFit="1" customWidth="1"/>
    <col min="22" max="22" width="9.42578125" bestFit="1" customWidth="1"/>
    <col min="23" max="23" width="7.140625" bestFit="1" customWidth="1"/>
    <col min="24" max="24" width="6.7109375" bestFit="1" customWidth="1"/>
    <col min="25" max="25" width="8.5703125" bestFit="1" customWidth="1"/>
    <col min="26" max="26" width="9.42578125" bestFit="1" customWidth="1"/>
    <col min="27" max="27" width="6.85546875" bestFit="1" customWidth="1"/>
    <col min="28" max="28" width="10" bestFit="1" customWidth="1"/>
    <col min="30" max="30" width="11.85546875" customWidth="1"/>
  </cols>
  <sheetData>
    <row r="4" spans="1:30" x14ac:dyDescent="0.25">
      <c r="A4" s="1" t="s">
        <v>62</v>
      </c>
    </row>
    <row r="5" spans="1:30" x14ac:dyDescent="0.25">
      <c r="A5" s="1"/>
    </row>
    <row r="6" spans="1:30" ht="14.45" customHeight="1" x14ac:dyDescent="0.25">
      <c r="A6" t="s">
        <v>80</v>
      </c>
      <c r="B6" s="54" t="s">
        <v>82</v>
      </c>
      <c r="C6" s="54"/>
      <c r="D6" s="53"/>
      <c r="E6" s="53"/>
    </row>
    <row r="7" spans="1:30" x14ac:dyDescent="0.25">
      <c r="A7" s="43" t="s">
        <v>81</v>
      </c>
      <c r="B7" s="54" t="s">
        <v>83</v>
      </c>
      <c r="C7" s="54"/>
      <c r="D7" s="53"/>
      <c r="E7" s="53"/>
    </row>
    <row r="8" spans="1:30" x14ac:dyDescent="0.25">
      <c r="A8" s="1"/>
    </row>
    <row r="9" spans="1:30" x14ac:dyDescent="0.25">
      <c r="A9" s="44" t="s">
        <v>0</v>
      </c>
      <c r="B9" s="44"/>
      <c r="C9" s="44"/>
      <c r="D9" s="44"/>
      <c r="E9" s="44"/>
      <c r="F9" s="44"/>
      <c r="G9" s="44"/>
      <c r="H9" s="44"/>
      <c r="I9" s="44"/>
      <c r="J9" s="44"/>
      <c r="K9" s="44"/>
      <c r="L9" s="44"/>
      <c r="M9" s="44"/>
      <c r="N9" s="44"/>
      <c r="O9" s="44"/>
      <c r="P9" s="44"/>
      <c r="Q9" s="45"/>
      <c r="R9" s="45"/>
      <c r="S9" s="45"/>
      <c r="T9" s="45"/>
      <c r="U9" s="45"/>
      <c r="V9" s="45"/>
      <c r="W9" s="45"/>
      <c r="X9" s="45"/>
      <c r="Y9" s="45"/>
      <c r="Z9" s="45"/>
      <c r="AA9" s="45"/>
      <c r="AB9" s="45"/>
    </row>
    <row r="10" spans="1:30" ht="45" customHeight="1" x14ac:dyDescent="0.25">
      <c r="A10" s="2"/>
      <c r="B10" s="49" t="s">
        <v>1</v>
      </c>
      <c r="C10" s="50"/>
      <c r="D10" s="50"/>
      <c r="E10" s="50"/>
      <c r="F10" s="50"/>
      <c r="G10" s="50"/>
      <c r="H10" s="50"/>
      <c r="I10" s="51"/>
      <c r="J10" s="46" t="s">
        <v>2</v>
      </c>
      <c r="K10" s="47"/>
      <c r="L10" s="47"/>
      <c r="M10" s="47"/>
      <c r="N10" s="47"/>
      <c r="O10" s="47"/>
      <c r="P10" s="48"/>
      <c r="Q10" s="52" t="s">
        <v>3</v>
      </c>
      <c r="R10" s="53"/>
      <c r="S10" s="53"/>
      <c r="T10" s="53"/>
      <c r="U10" s="53"/>
      <c r="V10" s="53"/>
      <c r="W10" s="53"/>
      <c r="X10" s="53"/>
      <c r="Y10" s="53"/>
      <c r="Z10" s="53"/>
      <c r="AA10" s="53"/>
      <c r="AB10" s="53"/>
      <c r="AC10" s="53"/>
      <c r="AD10" s="60" t="s">
        <v>4</v>
      </c>
    </row>
    <row r="11" spans="1:30" ht="111.95" customHeight="1" x14ac:dyDescent="0.25">
      <c r="A11" s="3" t="s">
        <v>5</v>
      </c>
      <c r="B11" s="4" t="s">
        <v>6</v>
      </c>
      <c r="C11" s="4" t="s">
        <v>7</v>
      </c>
      <c r="D11" s="4" t="s">
        <v>63</v>
      </c>
      <c r="E11" s="4" t="s">
        <v>8</v>
      </c>
      <c r="F11" s="4" t="s">
        <v>9</v>
      </c>
      <c r="G11" s="4" t="s">
        <v>63</v>
      </c>
      <c r="H11" s="4" t="s">
        <v>10</v>
      </c>
      <c r="I11" s="4" t="s">
        <v>63</v>
      </c>
      <c r="J11" s="5" t="s">
        <v>11</v>
      </c>
      <c r="K11" s="5" t="s">
        <v>12</v>
      </c>
      <c r="L11" s="5" t="s">
        <v>13</v>
      </c>
      <c r="M11" s="5" t="s">
        <v>63</v>
      </c>
      <c r="N11" s="5" t="s">
        <v>14</v>
      </c>
      <c r="O11" s="5" t="s">
        <v>15</v>
      </c>
      <c r="P11" s="5" t="s">
        <v>63</v>
      </c>
      <c r="Q11" s="6" t="s">
        <v>16</v>
      </c>
      <c r="R11" s="6" t="s">
        <v>17</v>
      </c>
      <c r="S11" s="6" t="s">
        <v>63</v>
      </c>
      <c r="T11" s="6" t="s">
        <v>18</v>
      </c>
      <c r="U11" s="6" t="s">
        <v>19</v>
      </c>
      <c r="V11" s="7" t="s">
        <v>20</v>
      </c>
      <c r="W11" s="6" t="s">
        <v>63</v>
      </c>
      <c r="X11" s="7" t="s">
        <v>21</v>
      </c>
      <c r="Y11" s="7" t="s">
        <v>22</v>
      </c>
      <c r="Z11" s="6" t="s">
        <v>63</v>
      </c>
      <c r="AA11" s="7" t="s">
        <v>23</v>
      </c>
      <c r="AB11" s="7" t="s">
        <v>24</v>
      </c>
      <c r="AC11" s="6" t="s">
        <v>63</v>
      </c>
      <c r="AD11" s="61"/>
    </row>
    <row r="12" spans="1:30" ht="14.25" customHeight="1" x14ac:dyDescent="0.25">
      <c r="A12" s="8" t="s">
        <v>25</v>
      </c>
      <c r="B12" s="9">
        <v>105478</v>
      </c>
      <c r="C12" s="18" t="s">
        <v>26</v>
      </c>
      <c r="D12" s="18" t="s">
        <v>26</v>
      </c>
      <c r="E12" s="9">
        <v>105478</v>
      </c>
      <c r="F12" s="18" t="s">
        <v>26</v>
      </c>
      <c r="G12" s="18" t="s">
        <v>26</v>
      </c>
      <c r="H12" s="19">
        <v>6961.5</v>
      </c>
      <c r="I12" s="28">
        <f>H12/B12</f>
        <v>6.5999544928800322E-2</v>
      </c>
      <c r="J12" s="10">
        <v>11484</v>
      </c>
      <c r="K12" s="11">
        <v>7</v>
      </c>
      <c r="L12" s="19">
        <v>3215.5200000000004</v>
      </c>
      <c r="M12" s="28">
        <f>L12/J12</f>
        <v>0.28000000000000003</v>
      </c>
      <c r="N12" s="11">
        <v>3</v>
      </c>
      <c r="O12" s="20">
        <v>1492.9</v>
      </c>
      <c r="P12" s="27">
        <f>O12/J12</f>
        <v>0.12999825844653431</v>
      </c>
      <c r="Q12" s="10">
        <v>91525</v>
      </c>
      <c r="R12" s="20">
        <v>1372.9</v>
      </c>
      <c r="S12" s="27">
        <f>R12/Q12</f>
        <v>1.500027314941273E-2</v>
      </c>
      <c r="T12" s="21" t="s">
        <v>26</v>
      </c>
      <c r="U12" s="9">
        <v>60833</v>
      </c>
      <c r="V12" s="19">
        <v>1520</v>
      </c>
      <c r="W12" s="28">
        <f>V12/U12</f>
        <v>2.4986438281853599E-2</v>
      </c>
      <c r="X12" s="9">
        <v>71083</v>
      </c>
      <c r="Y12" s="20">
        <v>1279</v>
      </c>
      <c r="Z12" s="27">
        <f>Y12/X12</f>
        <v>1.7993050377727447E-2</v>
      </c>
      <c r="AA12" s="10">
        <v>17523.39</v>
      </c>
      <c r="AB12" s="19">
        <v>1577.1051</v>
      </c>
      <c r="AC12" s="28">
        <f>AB12/AA12</f>
        <v>0.09</v>
      </c>
      <c r="AD12" s="62">
        <f>H12*6+L12*6+O12*6+R12*6+V12*6+Y12*6+AB12*2</f>
        <v>98205.130200000014</v>
      </c>
    </row>
    <row r="13" spans="1:30" ht="14.25" customHeight="1" x14ac:dyDescent="0.25">
      <c r="A13" s="8" t="s">
        <v>27</v>
      </c>
      <c r="B13" s="9">
        <v>1800</v>
      </c>
      <c r="C13" s="19">
        <f>B13*C50</f>
        <v>12.6</v>
      </c>
      <c r="D13" s="28">
        <f>C13/B13</f>
        <v>7.0000000000000001E-3</v>
      </c>
      <c r="E13" s="9">
        <v>1800</v>
      </c>
      <c r="F13" s="19">
        <f>E13*C51</f>
        <v>10.26</v>
      </c>
      <c r="G13" s="28">
        <f>F13/E13</f>
        <v>5.7000000000000002E-3</v>
      </c>
      <c r="H13" s="18" t="s">
        <v>26</v>
      </c>
      <c r="I13" s="18" t="s">
        <v>26</v>
      </c>
      <c r="J13" s="9" t="s">
        <v>26</v>
      </c>
      <c r="K13" s="9" t="s">
        <v>26</v>
      </c>
      <c r="L13" s="18" t="s">
        <v>26</v>
      </c>
      <c r="M13" s="18" t="s">
        <v>26</v>
      </c>
      <c r="N13" s="9" t="s">
        <v>26</v>
      </c>
      <c r="O13" s="18" t="s">
        <v>26</v>
      </c>
      <c r="P13" s="18" t="s">
        <v>26</v>
      </c>
      <c r="Q13" s="9" t="s">
        <v>26</v>
      </c>
      <c r="R13" s="18" t="s">
        <v>26</v>
      </c>
      <c r="S13" s="18" t="s">
        <v>26</v>
      </c>
      <c r="T13" s="21" t="s">
        <v>26</v>
      </c>
      <c r="U13" s="11" t="s">
        <v>26</v>
      </c>
      <c r="V13" s="21" t="s">
        <v>26</v>
      </c>
      <c r="W13" s="21" t="s">
        <v>26</v>
      </c>
      <c r="X13" s="10">
        <v>50000</v>
      </c>
      <c r="Y13" s="20">
        <v>900</v>
      </c>
      <c r="Z13" s="27">
        <f t="shared" ref="Z13:Z18" si="0">Y13/X13</f>
        <v>1.7999999999999999E-2</v>
      </c>
      <c r="AA13" s="11" t="s">
        <v>26</v>
      </c>
      <c r="AB13" s="18" t="s">
        <v>26</v>
      </c>
      <c r="AC13" s="18" t="s">
        <v>26</v>
      </c>
      <c r="AD13" s="62">
        <f>C13*10+F13*8+Y13*6</f>
        <v>5608.08</v>
      </c>
    </row>
    <row r="14" spans="1:30" ht="14.25" customHeight="1" x14ac:dyDescent="0.25">
      <c r="A14" s="8" t="s">
        <v>28</v>
      </c>
      <c r="B14" s="9">
        <v>169561.63</v>
      </c>
      <c r="C14" s="19">
        <f>B14*C50</f>
        <v>1186.9314100000001</v>
      </c>
      <c r="D14" s="28">
        <f>C14/B14</f>
        <v>7.000000000000001E-3</v>
      </c>
      <c r="E14" s="9">
        <v>169561.63</v>
      </c>
      <c r="F14" s="19">
        <f>E14*C51</f>
        <v>966.50129100000004</v>
      </c>
      <c r="G14" s="28">
        <f>F14/E14</f>
        <v>5.7000000000000002E-3</v>
      </c>
      <c r="H14" s="18" t="s">
        <v>26</v>
      </c>
      <c r="I14" s="18" t="s">
        <v>26</v>
      </c>
      <c r="J14" s="10" t="s">
        <v>26</v>
      </c>
      <c r="K14" s="10" t="s">
        <v>26</v>
      </c>
      <c r="L14" s="21" t="s">
        <v>26</v>
      </c>
      <c r="M14" s="21" t="s">
        <v>26</v>
      </c>
      <c r="N14" s="10" t="s">
        <v>26</v>
      </c>
      <c r="O14" s="21" t="s">
        <v>26</v>
      </c>
      <c r="P14" s="21" t="s">
        <v>26</v>
      </c>
      <c r="Q14" s="9" t="s">
        <v>26</v>
      </c>
      <c r="R14" s="18" t="s">
        <v>26</v>
      </c>
      <c r="S14" s="18" t="s">
        <v>26</v>
      </c>
      <c r="T14" s="21" t="s">
        <v>26</v>
      </c>
      <c r="U14" s="9">
        <v>780</v>
      </c>
      <c r="V14" s="20">
        <v>19.5</v>
      </c>
      <c r="W14" s="28">
        <f t="shared" ref="W14:W17" si="1">V14/U14</f>
        <v>2.5000000000000001E-2</v>
      </c>
      <c r="X14" s="11" t="s">
        <v>26</v>
      </c>
      <c r="Y14" s="21" t="s">
        <v>26</v>
      </c>
      <c r="Z14" s="21" t="s">
        <v>26</v>
      </c>
      <c r="AA14" s="10" t="s">
        <v>26</v>
      </c>
      <c r="AB14" s="18" t="s">
        <v>26</v>
      </c>
      <c r="AC14" s="18" t="s">
        <v>26</v>
      </c>
      <c r="AD14" s="62">
        <f>C14*6+F14*1+V14*2</f>
        <v>8127.0897510000013</v>
      </c>
    </row>
    <row r="15" spans="1:30" ht="14.25" customHeight="1" x14ac:dyDescent="0.25">
      <c r="A15" s="8" t="s">
        <v>28</v>
      </c>
      <c r="B15" s="9">
        <v>39346.86</v>
      </c>
      <c r="C15" s="19">
        <f>B15*C50</f>
        <v>275.42802</v>
      </c>
      <c r="D15" s="28">
        <f>C15/B15</f>
        <v>7.0000000000000001E-3</v>
      </c>
      <c r="E15" s="18" t="s">
        <v>26</v>
      </c>
      <c r="F15" s="18" t="s">
        <v>26</v>
      </c>
      <c r="G15" s="18" t="s">
        <v>26</v>
      </c>
      <c r="H15" s="18" t="s">
        <v>26</v>
      </c>
      <c r="I15" s="18" t="s">
        <v>26</v>
      </c>
      <c r="J15" s="9" t="s">
        <v>26</v>
      </c>
      <c r="K15" s="9" t="s">
        <v>26</v>
      </c>
      <c r="L15" s="18" t="s">
        <v>26</v>
      </c>
      <c r="M15" s="18" t="s">
        <v>26</v>
      </c>
      <c r="N15" s="9" t="s">
        <v>26</v>
      </c>
      <c r="O15" s="18" t="s">
        <v>26</v>
      </c>
      <c r="P15" s="18" t="s">
        <v>26</v>
      </c>
      <c r="Q15" s="9" t="s">
        <v>26</v>
      </c>
      <c r="R15" s="18" t="s">
        <v>26</v>
      </c>
      <c r="S15" s="18" t="s">
        <v>26</v>
      </c>
      <c r="T15" s="18" t="s">
        <v>26</v>
      </c>
      <c r="U15" s="9">
        <v>550318.37</v>
      </c>
      <c r="V15" s="19">
        <v>13757.9</v>
      </c>
      <c r="W15" s="28">
        <f t="shared" si="1"/>
        <v>2.4999892335049619E-2</v>
      </c>
      <c r="X15" s="9">
        <v>30813.1</v>
      </c>
      <c r="Y15" s="19">
        <v>554</v>
      </c>
      <c r="Z15" s="18" t="s">
        <v>26</v>
      </c>
      <c r="AA15" s="9" t="s">
        <v>26</v>
      </c>
      <c r="AB15" s="18" t="s">
        <v>26</v>
      </c>
      <c r="AC15" s="18" t="s">
        <v>26</v>
      </c>
      <c r="AD15" s="62">
        <f>C15*4+V15*1+Y15*2</f>
        <v>15967.612079999999</v>
      </c>
    </row>
    <row r="16" spans="1:30" ht="14.25" customHeight="1" x14ac:dyDescent="0.25">
      <c r="A16" s="8" t="s">
        <v>28</v>
      </c>
      <c r="B16" s="9">
        <v>142074</v>
      </c>
      <c r="C16" s="18" t="s">
        <v>26</v>
      </c>
      <c r="D16" s="28" t="s">
        <v>26</v>
      </c>
      <c r="E16" s="9">
        <v>142074.14000000001</v>
      </c>
      <c r="F16" s="18" t="s">
        <v>26</v>
      </c>
      <c r="G16" s="18" t="s">
        <v>26</v>
      </c>
      <c r="H16" s="19">
        <v>9376.7999999999993</v>
      </c>
      <c r="I16" s="28">
        <f>H16/B16</f>
        <v>6.5999408758815825E-2</v>
      </c>
      <c r="J16" s="9" t="s">
        <v>26</v>
      </c>
      <c r="K16" s="9" t="s">
        <v>26</v>
      </c>
      <c r="L16" s="18" t="s">
        <v>26</v>
      </c>
      <c r="M16" s="18" t="s">
        <v>26</v>
      </c>
      <c r="N16" s="9" t="s">
        <v>26</v>
      </c>
      <c r="O16" s="18" t="s">
        <v>26</v>
      </c>
      <c r="P16" s="18" t="s">
        <v>26</v>
      </c>
      <c r="Q16" s="9" t="s">
        <v>26</v>
      </c>
      <c r="R16" s="18" t="s">
        <v>26</v>
      </c>
      <c r="S16" s="18" t="s">
        <v>26</v>
      </c>
      <c r="T16" s="18" t="s">
        <v>26</v>
      </c>
      <c r="U16" s="23" t="s">
        <v>26</v>
      </c>
      <c r="V16" s="18" t="s">
        <v>26</v>
      </c>
      <c r="W16" s="18" t="s">
        <v>26</v>
      </c>
      <c r="X16" s="23" t="s">
        <v>26</v>
      </c>
      <c r="Y16" s="18" t="s">
        <v>26</v>
      </c>
      <c r="Z16" s="18" t="s">
        <v>26</v>
      </c>
      <c r="AA16" s="9" t="s">
        <v>26</v>
      </c>
      <c r="AB16" s="18" t="s">
        <v>26</v>
      </c>
      <c r="AC16" s="18" t="s">
        <v>26</v>
      </c>
      <c r="AD16" s="62">
        <f>H16*6</f>
        <v>56260.799999999996</v>
      </c>
    </row>
    <row r="17" spans="1:30" ht="14.25" customHeight="1" x14ac:dyDescent="0.25">
      <c r="A17" s="8" t="s">
        <v>29</v>
      </c>
      <c r="B17" s="9">
        <v>14203</v>
      </c>
      <c r="C17" s="19">
        <f>B17*C50</f>
        <v>99.421000000000006</v>
      </c>
      <c r="D17" s="28">
        <f>C17/B17</f>
        <v>7.0000000000000001E-3</v>
      </c>
      <c r="E17" s="9">
        <v>14203</v>
      </c>
      <c r="F17" s="19">
        <f>E17*C51</f>
        <v>80.957099999999997</v>
      </c>
      <c r="G17" s="28">
        <f>F17/E17</f>
        <v>5.7000000000000002E-3</v>
      </c>
      <c r="H17" s="18" t="s">
        <v>26</v>
      </c>
      <c r="I17" s="18" t="s">
        <v>26</v>
      </c>
      <c r="J17" s="9" t="s">
        <v>26</v>
      </c>
      <c r="K17" s="9" t="s">
        <v>26</v>
      </c>
      <c r="L17" s="18" t="s">
        <v>26</v>
      </c>
      <c r="M17" s="18" t="s">
        <v>26</v>
      </c>
      <c r="N17" s="9" t="s">
        <v>26</v>
      </c>
      <c r="O17" s="18" t="s">
        <v>26</v>
      </c>
      <c r="P17" s="18" t="s">
        <v>26</v>
      </c>
      <c r="Q17" s="9">
        <v>17612</v>
      </c>
      <c r="R17" s="18" t="s">
        <v>26</v>
      </c>
      <c r="S17" s="28">
        <f>T17/Q17</f>
        <v>1.5000000000000001E-2</v>
      </c>
      <c r="T17" s="19">
        <v>264.18</v>
      </c>
      <c r="U17" s="9">
        <v>33825</v>
      </c>
      <c r="V17" s="19">
        <v>845</v>
      </c>
      <c r="W17" s="28">
        <f t="shared" si="1"/>
        <v>2.4981522542498153E-2</v>
      </c>
      <c r="X17" s="9">
        <v>22112.02</v>
      </c>
      <c r="Y17" s="19">
        <v>398</v>
      </c>
      <c r="Z17" s="27">
        <f t="shared" si="0"/>
        <v>1.7999260130915223E-2</v>
      </c>
      <c r="AA17" s="9">
        <v>5147.01</v>
      </c>
      <c r="AB17" s="19">
        <v>463.23090000000002</v>
      </c>
      <c r="AC17" s="28">
        <f t="shared" ref="AC17" si="2">AB17/AA17</f>
        <v>0.09</v>
      </c>
      <c r="AD17" s="62">
        <f>C17*10+F17*8+T17*8+V17*3+Y17*3+AB17*2</f>
        <v>8410.7685999999994</v>
      </c>
    </row>
    <row r="18" spans="1:30" ht="14.25" customHeight="1" x14ac:dyDescent="0.25">
      <c r="A18" s="12" t="s">
        <v>30</v>
      </c>
      <c r="B18" s="9" t="s">
        <v>26</v>
      </c>
      <c r="C18" s="18" t="s">
        <v>26</v>
      </c>
      <c r="D18" s="18" t="s">
        <v>26</v>
      </c>
      <c r="E18" s="9" t="s">
        <v>26</v>
      </c>
      <c r="F18" s="18" t="s">
        <v>26</v>
      </c>
      <c r="G18" s="18" t="s">
        <v>26</v>
      </c>
      <c r="H18" s="18" t="s">
        <v>26</v>
      </c>
      <c r="I18" s="18" t="s">
        <v>26</v>
      </c>
      <c r="J18" s="9" t="s">
        <v>26</v>
      </c>
      <c r="K18" s="9" t="s">
        <v>26</v>
      </c>
      <c r="L18" s="18" t="s">
        <v>26</v>
      </c>
      <c r="M18" s="18" t="s">
        <v>26</v>
      </c>
      <c r="N18" s="9" t="s">
        <v>26</v>
      </c>
      <c r="O18" s="18" t="s">
        <v>26</v>
      </c>
      <c r="P18" s="18" t="s">
        <v>26</v>
      </c>
      <c r="Q18" s="9" t="s">
        <v>26</v>
      </c>
      <c r="R18" s="18" t="s">
        <v>26</v>
      </c>
      <c r="S18" s="18" t="s">
        <v>26</v>
      </c>
      <c r="T18" s="18" t="s">
        <v>26</v>
      </c>
      <c r="U18" s="9" t="s">
        <v>26</v>
      </c>
      <c r="V18" s="18" t="s">
        <v>26</v>
      </c>
      <c r="W18" s="18" t="s">
        <v>26</v>
      </c>
      <c r="X18" s="10">
        <v>45000</v>
      </c>
      <c r="Y18" s="20">
        <v>810</v>
      </c>
      <c r="Z18" s="27">
        <f t="shared" si="0"/>
        <v>1.7999999999999999E-2</v>
      </c>
      <c r="AA18" s="10" t="s">
        <v>26</v>
      </c>
      <c r="AB18" s="21" t="s">
        <v>26</v>
      </c>
      <c r="AC18" s="21" t="s">
        <v>26</v>
      </c>
      <c r="AD18" s="62">
        <f>Y18*2</f>
        <v>1620</v>
      </c>
    </row>
    <row r="19" spans="1:30" x14ac:dyDescent="0.25">
      <c r="A19" s="13" t="s">
        <v>31</v>
      </c>
      <c r="B19" s="14">
        <f>SUM(B12:B18)</f>
        <v>472463.49</v>
      </c>
      <c r="E19" s="14">
        <f>SUM(E12:E18)</f>
        <v>433116.77</v>
      </c>
      <c r="J19" s="14">
        <f>SUM(J12:J18)</f>
        <v>11484</v>
      </c>
      <c r="O19" s="14">
        <f>SUM(Q12:Q18)</f>
        <v>109137</v>
      </c>
      <c r="P19" s="14"/>
      <c r="Q19" s="14"/>
      <c r="S19" s="14">
        <f>SUM(U12:U18)</f>
        <v>645756.37</v>
      </c>
      <c r="V19" s="14">
        <f>SUM(X12:X18)</f>
        <v>219008.12</v>
      </c>
      <c r="Y19" s="14">
        <f>SUM(AA12:AA18)</f>
        <v>22670.400000000001</v>
      </c>
      <c r="Z19" s="22"/>
      <c r="AA19" s="22"/>
      <c r="AD19" s="26">
        <f>SUM(AD12:AD18)</f>
        <v>194199.48063100001</v>
      </c>
    </row>
    <row r="20" spans="1:30" x14ac:dyDescent="0.25">
      <c r="A20" s="13"/>
    </row>
    <row r="21" spans="1:30" x14ac:dyDescent="0.25">
      <c r="A21" s="15" t="s">
        <v>32</v>
      </c>
    </row>
    <row r="22" spans="1:30" ht="45" x14ac:dyDescent="0.25">
      <c r="A22" s="16" t="s">
        <v>33</v>
      </c>
      <c r="B22" s="31" t="s">
        <v>34</v>
      </c>
      <c r="C22" s="32" t="s">
        <v>64</v>
      </c>
      <c r="D22" s="55"/>
      <c r="E22" s="56"/>
    </row>
    <row r="23" spans="1:30" x14ac:dyDescent="0.25">
      <c r="A23" s="17" t="s">
        <v>41</v>
      </c>
      <c r="B23" s="11" t="s">
        <v>42</v>
      </c>
      <c r="C23" s="20">
        <v>16</v>
      </c>
      <c r="D23" s="57"/>
      <c r="E23" s="57"/>
    </row>
    <row r="24" spans="1:30" x14ac:dyDescent="0.25">
      <c r="A24" s="17" t="s">
        <v>43</v>
      </c>
      <c r="B24" s="11" t="s">
        <v>42</v>
      </c>
      <c r="C24" s="20">
        <v>16</v>
      </c>
      <c r="D24" s="57"/>
      <c r="E24" s="57"/>
    </row>
    <row r="25" spans="1:30" x14ac:dyDescent="0.25">
      <c r="A25" s="17" t="s">
        <v>44</v>
      </c>
      <c r="B25" s="11" t="s">
        <v>42</v>
      </c>
      <c r="C25" s="20">
        <v>18</v>
      </c>
      <c r="D25" s="57"/>
      <c r="E25" s="57"/>
    </row>
    <row r="26" spans="1:30" ht="30" x14ac:dyDescent="0.25">
      <c r="A26" s="24" t="s">
        <v>45</v>
      </c>
      <c r="B26" s="11" t="s">
        <v>42</v>
      </c>
      <c r="C26" s="20">
        <v>18</v>
      </c>
      <c r="D26" s="57"/>
      <c r="E26" s="57"/>
    </row>
    <row r="27" spans="1:30" ht="30" x14ac:dyDescent="0.25">
      <c r="A27" s="24" t="s">
        <v>46</v>
      </c>
      <c r="B27" s="11" t="s">
        <v>42</v>
      </c>
      <c r="C27" s="20">
        <v>80</v>
      </c>
      <c r="D27" s="57"/>
      <c r="E27" s="57"/>
    </row>
    <row r="28" spans="1:30" x14ac:dyDescent="0.25">
      <c r="A28" s="17" t="s">
        <v>47</v>
      </c>
      <c r="B28" s="11" t="s">
        <v>42</v>
      </c>
      <c r="C28" s="20">
        <v>18</v>
      </c>
      <c r="D28" s="57"/>
      <c r="E28" s="57"/>
    </row>
    <row r="29" spans="1:30" x14ac:dyDescent="0.25">
      <c r="A29" s="17" t="s">
        <v>48</v>
      </c>
      <c r="B29" s="11" t="s">
        <v>42</v>
      </c>
      <c r="C29" s="20">
        <v>17</v>
      </c>
      <c r="D29" s="57"/>
      <c r="E29" s="57"/>
    </row>
    <row r="30" spans="1:30" x14ac:dyDescent="0.25">
      <c r="A30" s="17" t="s">
        <v>49</v>
      </c>
      <c r="B30" s="11" t="s">
        <v>42</v>
      </c>
      <c r="C30" s="20">
        <v>19</v>
      </c>
      <c r="D30" s="57"/>
      <c r="E30" s="57"/>
    </row>
    <row r="31" spans="1:30" x14ac:dyDescent="0.25">
      <c r="A31" s="17" t="s">
        <v>50</v>
      </c>
      <c r="B31" s="11" t="s">
        <v>42</v>
      </c>
      <c r="C31" s="20">
        <v>50</v>
      </c>
      <c r="D31" s="57"/>
      <c r="E31" s="57"/>
    </row>
    <row r="32" spans="1:30" x14ac:dyDescent="0.25">
      <c r="A32" s="17" t="s">
        <v>51</v>
      </c>
      <c r="B32" s="11" t="s">
        <v>42</v>
      </c>
      <c r="C32" s="20">
        <v>53</v>
      </c>
      <c r="D32" s="57"/>
      <c r="E32" s="57"/>
    </row>
    <row r="33" spans="1:5" ht="45" x14ac:dyDescent="0.25">
      <c r="A33" s="24" t="s">
        <v>52</v>
      </c>
      <c r="B33" s="11" t="s">
        <v>42</v>
      </c>
      <c r="C33" s="19">
        <v>6</v>
      </c>
      <c r="D33" s="58"/>
      <c r="E33" s="57"/>
    </row>
    <row r="34" spans="1:5" x14ac:dyDescent="0.25">
      <c r="A34" s="25" t="s">
        <v>53</v>
      </c>
      <c r="B34" s="11"/>
      <c r="C34" s="26">
        <f>SUM(C23:C33)</f>
        <v>311</v>
      </c>
      <c r="D34" s="58"/>
      <c r="E34" s="42"/>
    </row>
    <row r="35" spans="1:5" ht="30" x14ac:dyDescent="0.25">
      <c r="A35" s="24" t="s">
        <v>54</v>
      </c>
      <c r="B35" s="11" t="s">
        <v>55</v>
      </c>
      <c r="C35" s="20">
        <v>4</v>
      </c>
      <c r="D35" s="57"/>
      <c r="E35" s="57"/>
    </row>
    <row r="36" spans="1:5" x14ac:dyDescent="0.25">
      <c r="A36" s="25" t="s">
        <v>56</v>
      </c>
      <c r="B36" s="31"/>
      <c r="C36" s="26">
        <f>C35</f>
        <v>4</v>
      </c>
      <c r="D36" s="42"/>
      <c r="E36" s="42"/>
    </row>
    <row r="37" spans="1:5" x14ac:dyDescent="0.25">
      <c r="A37" s="17" t="s">
        <v>57</v>
      </c>
      <c r="B37" s="11" t="s">
        <v>58</v>
      </c>
      <c r="C37" s="20">
        <v>55</v>
      </c>
      <c r="D37" s="57"/>
      <c r="E37" s="57"/>
    </row>
    <row r="38" spans="1:5" x14ac:dyDescent="0.25">
      <c r="A38" s="17" t="s">
        <v>59</v>
      </c>
      <c r="B38" s="11" t="s">
        <v>58</v>
      </c>
      <c r="C38" s="20">
        <v>160</v>
      </c>
      <c r="D38" s="57"/>
      <c r="E38" s="57"/>
    </row>
    <row r="39" spans="1:5" x14ac:dyDescent="0.25">
      <c r="A39" s="17" t="s">
        <v>60</v>
      </c>
      <c r="B39" s="11" t="s">
        <v>58</v>
      </c>
      <c r="C39" s="20">
        <v>40</v>
      </c>
      <c r="D39" s="57"/>
      <c r="E39" s="57"/>
    </row>
    <row r="40" spans="1:5" x14ac:dyDescent="0.25">
      <c r="A40" s="25" t="s">
        <v>61</v>
      </c>
      <c r="B40" s="11"/>
      <c r="C40" s="26">
        <f>SUM(C37:C39)</f>
        <v>255</v>
      </c>
      <c r="D40" s="42"/>
      <c r="E40" s="42"/>
    </row>
    <row r="41" spans="1:5" x14ac:dyDescent="0.25">
      <c r="D41" s="59"/>
      <c r="E41" s="59"/>
    </row>
    <row r="42" spans="1:5" x14ac:dyDescent="0.25">
      <c r="A42" t="s">
        <v>65</v>
      </c>
    </row>
    <row r="43" spans="1:5" x14ac:dyDescent="0.25">
      <c r="A43" s="34" t="s">
        <v>66</v>
      </c>
      <c r="B43" s="34"/>
      <c r="C43" s="34"/>
      <c r="D43" s="34"/>
      <c r="E43" s="34"/>
    </row>
    <row r="44" spans="1:5" x14ac:dyDescent="0.25">
      <c r="A44" t="s">
        <v>67</v>
      </c>
    </row>
    <row r="45" spans="1:5" x14ac:dyDescent="0.25">
      <c r="A45" s="35" t="s">
        <v>68</v>
      </c>
    </row>
    <row r="47" spans="1:5" x14ac:dyDescent="0.25">
      <c r="A47" s="15" t="s">
        <v>69</v>
      </c>
    </row>
    <row r="48" spans="1:5" ht="60" x14ac:dyDescent="0.25">
      <c r="A48" s="16" t="s">
        <v>33</v>
      </c>
      <c r="B48" s="31" t="s">
        <v>34</v>
      </c>
      <c r="C48" s="32" t="s">
        <v>70</v>
      </c>
      <c r="D48" s="33" t="s">
        <v>71</v>
      </c>
    </row>
    <row r="49" spans="1:6" x14ac:dyDescent="0.25">
      <c r="A49" s="17" t="s">
        <v>72</v>
      </c>
      <c r="B49" s="11" t="s">
        <v>36</v>
      </c>
      <c r="C49" s="63">
        <v>0.11</v>
      </c>
      <c r="D49" t="s">
        <v>73</v>
      </c>
    </row>
    <row r="50" spans="1:6" x14ac:dyDescent="0.25">
      <c r="A50" s="17" t="s">
        <v>50</v>
      </c>
      <c r="B50" s="11" t="s">
        <v>36</v>
      </c>
      <c r="C50" s="63">
        <v>7.0000000000000001E-3</v>
      </c>
      <c r="D50" t="s">
        <v>74</v>
      </c>
    </row>
    <row r="51" spans="1:6" x14ac:dyDescent="0.25">
      <c r="A51" s="17" t="s">
        <v>75</v>
      </c>
      <c r="B51" s="11" t="s">
        <v>36</v>
      </c>
      <c r="C51" s="63">
        <v>5.7000000000000002E-3</v>
      </c>
      <c r="D51" t="s">
        <v>74</v>
      </c>
    </row>
    <row r="52" spans="1:6" x14ac:dyDescent="0.25">
      <c r="A52" s="17" t="s">
        <v>76</v>
      </c>
      <c r="B52" s="11" t="s">
        <v>36</v>
      </c>
      <c r="C52" s="63">
        <v>0.28000000000000003</v>
      </c>
      <c r="D52" t="s">
        <v>77</v>
      </c>
    </row>
    <row r="53" spans="1:6" x14ac:dyDescent="0.25">
      <c r="A53" s="17" t="s">
        <v>78</v>
      </c>
      <c r="B53" s="11" t="s">
        <v>36</v>
      </c>
      <c r="C53" s="63">
        <v>0.18</v>
      </c>
      <c r="D53" t="s">
        <v>77</v>
      </c>
    </row>
    <row r="54" spans="1:6" x14ac:dyDescent="0.25">
      <c r="A54" s="17" t="s">
        <v>35</v>
      </c>
      <c r="B54" s="11" t="s">
        <v>36</v>
      </c>
      <c r="C54" s="39">
        <v>0.03</v>
      </c>
      <c r="D54" t="s">
        <v>79</v>
      </c>
    </row>
    <row r="55" spans="1:6" x14ac:dyDescent="0.25">
      <c r="A55" s="17" t="s">
        <v>37</v>
      </c>
      <c r="B55" s="11" t="s">
        <v>36</v>
      </c>
      <c r="C55" s="39">
        <v>0.04</v>
      </c>
      <c r="D55" t="s">
        <v>74</v>
      </c>
    </row>
    <row r="56" spans="1:6" x14ac:dyDescent="0.25">
      <c r="A56" s="17" t="s">
        <v>38</v>
      </c>
      <c r="B56" s="11" t="s">
        <v>36</v>
      </c>
      <c r="C56" s="39">
        <v>0.04</v>
      </c>
      <c r="D56" t="s">
        <v>74</v>
      </c>
    </row>
    <row r="57" spans="1:6" x14ac:dyDescent="0.25">
      <c r="A57" s="17" t="s">
        <v>39</v>
      </c>
      <c r="B57" s="11" t="s">
        <v>36</v>
      </c>
      <c r="C57" s="39">
        <v>0.09</v>
      </c>
      <c r="D57" t="s">
        <v>74</v>
      </c>
    </row>
    <row r="58" spans="1:6" x14ac:dyDescent="0.25">
      <c r="A58" s="16" t="s">
        <v>40</v>
      </c>
      <c r="B58" s="31"/>
      <c r="C58" s="40">
        <f>SUM(C49:C57)</f>
        <v>0.78270000000000006</v>
      </c>
      <c r="E58" s="36"/>
      <c r="F58" s="36"/>
    </row>
    <row r="59" spans="1:6" x14ac:dyDescent="0.25">
      <c r="A59" s="17" t="s">
        <v>41</v>
      </c>
      <c r="B59" s="11" t="s">
        <v>42</v>
      </c>
      <c r="C59" s="19">
        <v>18</v>
      </c>
      <c r="E59" s="30"/>
    </row>
    <row r="60" spans="1:6" x14ac:dyDescent="0.25">
      <c r="A60" s="17" t="s">
        <v>43</v>
      </c>
      <c r="B60" s="11" t="s">
        <v>42</v>
      </c>
      <c r="C60" s="19">
        <v>18</v>
      </c>
      <c r="E60" s="30"/>
    </row>
    <row r="61" spans="1:6" x14ac:dyDescent="0.25">
      <c r="A61" s="17" t="s">
        <v>44</v>
      </c>
      <c r="B61" s="11" t="s">
        <v>42</v>
      </c>
      <c r="C61" s="19">
        <v>19</v>
      </c>
      <c r="E61" s="30"/>
    </row>
    <row r="62" spans="1:6" ht="30" x14ac:dyDescent="0.25">
      <c r="A62" s="24" t="s">
        <v>45</v>
      </c>
      <c r="B62" s="11" t="s">
        <v>42</v>
      </c>
      <c r="C62" s="19">
        <v>20</v>
      </c>
      <c r="E62" s="30"/>
    </row>
    <row r="63" spans="1:6" ht="30" x14ac:dyDescent="0.25">
      <c r="A63" s="24" t="s">
        <v>46</v>
      </c>
      <c r="B63" s="11" t="s">
        <v>42</v>
      </c>
      <c r="C63" s="19">
        <v>85</v>
      </c>
      <c r="E63" s="38"/>
    </row>
    <row r="64" spans="1:6" x14ac:dyDescent="0.25">
      <c r="A64" s="17" t="s">
        <v>47</v>
      </c>
      <c r="B64" s="11" t="s">
        <v>42</v>
      </c>
      <c r="C64" s="19">
        <v>18</v>
      </c>
      <c r="E64" s="30"/>
    </row>
    <row r="65" spans="1:5" x14ac:dyDescent="0.25">
      <c r="A65" s="17" t="s">
        <v>48</v>
      </c>
      <c r="B65" s="11" t="s">
        <v>42</v>
      </c>
      <c r="C65" s="19">
        <v>18</v>
      </c>
      <c r="E65" s="30"/>
    </row>
    <row r="66" spans="1:5" x14ac:dyDescent="0.25">
      <c r="A66" s="17" t="s">
        <v>49</v>
      </c>
      <c r="B66" s="11" t="s">
        <v>42</v>
      </c>
      <c r="C66" s="19">
        <v>25</v>
      </c>
      <c r="E66" s="30"/>
    </row>
    <row r="67" spans="1:5" x14ac:dyDescent="0.25">
      <c r="A67" s="17" t="s">
        <v>50</v>
      </c>
      <c r="B67" s="11" t="s">
        <v>42</v>
      </c>
      <c r="C67" s="19">
        <v>60</v>
      </c>
      <c r="E67" s="30"/>
    </row>
    <row r="68" spans="1:5" x14ac:dyDescent="0.25">
      <c r="A68" s="17" t="s">
        <v>51</v>
      </c>
      <c r="B68" s="11" t="s">
        <v>42</v>
      </c>
      <c r="C68" s="19">
        <v>55</v>
      </c>
      <c r="E68" s="30"/>
    </row>
    <row r="69" spans="1:5" ht="45" x14ac:dyDescent="0.25">
      <c r="A69" s="24" t="s">
        <v>52</v>
      </c>
      <c r="B69" s="11" t="s">
        <v>42</v>
      </c>
      <c r="C69" s="19">
        <v>6</v>
      </c>
      <c r="E69" s="30"/>
    </row>
    <row r="70" spans="1:5" x14ac:dyDescent="0.25">
      <c r="A70" s="37" t="s">
        <v>53</v>
      </c>
      <c r="B70" s="31"/>
      <c r="C70" s="41">
        <f>SUM(C59:C69)</f>
        <v>342</v>
      </c>
      <c r="E70" s="29"/>
    </row>
    <row r="71" spans="1:5" ht="30" x14ac:dyDescent="0.25">
      <c r="A71" s="24" t="s">
        <v>54</v>
      </c>
      <c r="B71" s="11" t="s">
        <v>55</v>
      </c>
      <c r="C71" s="19">
        <v>6</v>
      </c>
      <c r="E71" s="30"/>
    </row>
    <row r="72" spans="1:5" x14ac:dyDescent="0.25">
      <c r="A72" s="37" t="s">
        <v>56</v>
      </c>
      <c r="B72" s="31"/>
      <c r="C72" s="41">
        <f>C71</f>
        <v>6</v>
      </c>
      <c r="E72" s="29"/>
    </row>
    <row r="73" spans="1:5" x14ac:dyDescent="0.25">
      <c r="A73" s="17" t="s">
        <v>57</v>
      </c>
      <c r="B73" s="11" t="s">
        <v>58</v>
      </c>
      <c r="C73" s="19">
        <v>80</v>
      </c>
      <c r="E73" s="30"/>
    </row>
    <row r="74" spans="1:5" x14ac:dyDescent="0.25">
      <c r="A74" s="17" t="s">
        <v>59</v>
      </c>
      <c r="B74" s="11" t="s">
        <v>58</v>
      </c>
      <c r="C74" s="19">
        <v>220</v>
      </c>
      <c r="E74" s="30"/>
    </row>
    <row r="75" spans="1:5" x14ac:dyDescent="0.25">
      <c r="A75" s="17" t="s">
        <v>60</v>
      </c>
      <c r="B75" s="11" t="s">
        <v>58</v>
      </c>
      <c r="C75" s="19">
        <v>70</v>
      </c>
      <c r="E75" s="30"/>
    </row>
    <row r="76" spans="1:5" x14ac:dyDescent="0.25">
      <c r="A76" s="37" t="s">
        <v>61</v>
      </c>
      <c r="B76" s="31"/>
      <c r="C76" s="41">
        <f>SUM(C73:C75)</f>
        <v>370</v>
      </c>
      <c r="E76" s="29"/>
    </row>
  </sheetData>
  <mergeCells count="7">
    <mergeCell ref="AD10:AD11"/>
    <mergeCell ref="B6:E6"/>
    <mergeCell ref="B7:E7"/>
    <mergeCell ref="A9:AB9"/>
    <mergeCell ref="J10:P10"/>
    <mergeCell ref="B10:I10"/>
    <mergeCell ref="Q10:AC10"/>
  </mergeCells>
  <pageMargins left="0.31496062992125984" right="0.31496062992125984" top="0.82677165354330717" bottom="0.55118110236220474" header="0.31496062992125984" footer="0.31496062992125984"/>
  <pageSetup paperSize="9" scale="50" orientation="landscape" r:id="rId1"/>
  <headerFooter>
    <oddFooter>&amp;C&amp;9&amp;P/&amp;N</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6AB6ED38FDA594AA12C57D59BAAD0F5" ma:contentTypeVersion="3" ma:contentTypeDescription="Loo uus dokument" ma:contentTypeScope="" ma:versionID="b4873e353f968d23f561691d073892c0">
  <xsd:schema xmlns:xsd="http://www.w3.org/2001/XMLSchema" xmlns:xs="http://www.w3.org/2001/XMLSchema" xmlns:p="http://schemas.microsoft.com/office/2006/metadata/properties" xmlns:ns2="d5573a5d-10e4-4724-a6b0-f07fd5e60675" xmlns:ns3="http://schemas.microsoft.com/sharepoint/v4" xmlns:ns4="dc4eddb5-893d-46fb-9a13-cb0b8602c7d4" targetNamespace="http://schemas.microsoft.com/office/2006/metadata/properties" ma:root="true" ma:fieldsID="0a8e7cd9aea8d4fb488a7f8b489dcd37" ns2:_="" ns3:_="" ns4:_="">
    <xsd:import namespace="d5573a5d-10e4-4724-a6b0-f07fd5e60675"/>
    <xsd:import namespace="http://schemas.microsoft.com/sharepoint/v4"/>
    <xsd:import namespace="dc4eddb5-893d-46fb-9a13-cb0b8602c7d4"/>
    <xsd:element name="properties">
      <xsd:complexType>
        <xsd:sequence>
          <xsd:element name="documentManagement">
            <xsd:complexType>
              <xsd:all>
                <xsd:element ref="ns2:TaxCatchAll" minOccurs="0"/>
                <xsd:element ref="ns2:TaxCatchAllLabel" minOccurs="0"/>
                <xsd:element ref="ns3:IconOverlay"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73a5d-10e4-4724-a6b0-f07fd5e60675"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923ae21d-6ebb-4e9c-883a-708c49322b98}" ma:internalName="TaxCatchAll" ma:showField="CatchAllData" ma:web="d5573a5d-10e4-4724-a6b0-f07fd5e60675">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923ae21d-6ebb-4e9c-883a-708c49322b98}" ma:internalName="TaxCatchAllLabel" ma:readOnly="true" ma:showField="CatchAllDataLabel" ma:web="d5573a5d-10e4-4724-a6b0-f07fd5e6067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eddb5-893d-46fb-9a13-cb0b8602c7d4" elementFormDefault="qualified">
    <xsd:import namespace="http://schemas.microsoft.com/office/2006/documentManagement/types"/>
    <xsd:import namespace="http://schemas.microsoft.com/office/infopath/2007/PartnerControls"/>
    <xsd:element name="SharedWithUsers" ma:index="11"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Ühiskasutusse andmise üksikasjad"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TaxCatchAll xmlns="d5573a5d-10e4-4724-a6b0-f07fd5e60675"/>
  </documentManagement>
</p:properties>
</file>

<file path=customXml/itemProps1.xml><?xml version="1.0" encoding="utf-8"?>
<ds:datastoreItem xmlns:ds="http://schemas.openxmlformats.org/officeDocument/2006/customXml" ds:itemID="{E273B229-DD1C-4D5A-893D-0572E54B54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573a5d-10e4-4724-a6b0-f07fd5e60675"/>
    <ds:schemaRef ds:uri="http://schemas.microsoft.com/sharepoint/v4"/>
    <ds:schemaRef ds:uri="dc4eddb5-893d-46fb-9a13-cb0b8602c7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D957B62-D704-4D39-88E0-A0CC2C777C31}">
  <ds:schemaRefs>
    <ds:schemaRef ds:uri="http://schemas.microsoft.com/sharepoint/v3/contenttype/forms"/>
  </ds:schemaRefs>
</ds:datastoreItem>
</file>

<file path=customXml/itemProps3.xml><?xml version="1.0" encoding="utf-8"?>
<ds:datastoreItem xmlns:ds="http://schemas.openxmlformats.org/officeDocument/2006/customXml" ds:itemID="{CC75CE57-1671-4726-97D8-5985A92350E8}">
  <ds:schemaRefs>
    <ds:schemaRef ds:uri="http://purl.org/dc/elements/1.1/"/>
    <ds:schemaRef ds:uri="http://purl.org/dc/dcmitype/"/>
    <ds:schemaRef ds:uri="http://purl.org/dc/terms/"/>
    <ds:schemaRef ds:uri="d5573a5d-10e4-4724-a6b0-f07fd5e60675"/>
    <ds:schemaRef ds:uri="http://schemas.microsoft.com/office/infopath/2007/PartnerControls"/>
    <ds:schemaRef ds:uri="http://schemas.microsoft.com/office/2006/metadata/properties"/>
    <ds:schemaRef ds:uri="http://www.w3.org/XML/1998/namespace"/>
    <ds:schemaRef ds:uri="http://schemas.microsoft.com/office/2006/documentManagement/types"/>
    <ds:schemaRef ds:uri="http://schemas.openxmlformats.org/package/2006/metadata/core-properties"/>
    <ds:schemaRef ds:uri="dc4eddb5-893d-46fb-9a13-cb0b8602c7d4"/>
    <ds:schemaRef ds:uri="http://schemas.microsoft.com/sharepoint/v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IDA-VIRU (osa 5)</vt:lpstr>
    </vt:vector>
  </TitlesOfParts>
  <Manager/>
  <Company>Kaitsevägi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Kristi Hinn</dc:creator>
  <cp:keywords/>
  <dc:description/>
  <cp:lastModifiedBy>Anu Arukaev</cp:lastModifiedBy>
  <cp:revision/>
  <dcterms:created xsi:type="dcterms:W3CDTF">2015-08-19T12:15:58Z</dcterms:created>
  <dcterms:modified xsi:type="dcterms:W3CDTF">2024-07-08T13:34:33Z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0x01010006AB6ED38FDA594AA12C57D59BAAD0F5</vt:lpwstr>
  </property>
</Properties>
</file>